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тодист\Годовые отчеты\"/>
    </mc:Choice>
  </mc:AlternateContent>
  <bookViews>
    <workbookView xWindow="0" yWindow="0" windowWidth="24000" windowHeight="9075" tabRatio="922" activeTab="1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62913"/>
</workbook>
</file>

<file path=xl/calcChain.xml><?xml version="1.0" encoding="utf-8"?>
<calcChain xmlns="http://schemas.openxmlformats.org/spreadsheetml/2006/main">
  <c r="P23" i="10" l="1"/>
  <c r="P21" i="10" s="1"/>
  <c r="P31" i="11"/>
  <c r="Q31" i="11"/>
  <c r="P23" i="11"/>
  <c r="P22" i="11" s="1"/>
  <c r="P21" i="11" s="1"/>
  <c r="Q23" i="11"/>
  <c r="Q22" i="11" s="1"/>
  <c r="Q21" i="11" s="1"/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H450" i="12" s="1"/>
  <c r="E450" i="12" s="1"/>
  <c r="A454" i="12"/>
  <c r="H436" i="12"/>
  <c r="H435" i="12"/>
  <c r="H434" i="12"/>
  <c r="H113" i="12"/>
  <c r="H112" i="12"/>
  <c r="H115" i="12"/>
  <c r="H449" i="12"/>
  <c r="H448" i="12"/>
  <c r="H447" i="12"/>
  <c r="H446" i="12"/>
  <c r="H445" i="12"/>
  <c r="H444" i="12"/>
  <c r="H443" i="12"/>
  <c r="H442" i="12"/>
  <c r="H440" i="12"/>
  <c r="H438" i="12" s="1"/>
  <c r="E438" i="12" s="1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23" i="12"/>
  <c r="E123" i="12"/>
  <c r="H15" i="12"/>
  <c r="H122" i="12"/>
  <c r="H118" i="12"/>
  <c r="H119" i="12"/>
  <c r="H120" i="12"/>
  <c r="H121" i="12"/>
  <c r="H117" i="12"/>
  <c r="H116" i="12"/>
  <c r="H114" i="12"/>
  <c r="E114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105" i="12"/>
  <c r="E105" i="12"/>
  <c r="H14" i="12"/>
  <c r="E14" i="12"/>
  <c r="E112" i="12"/>
  <c r="H411" i="12"/>
  <c r="E411" i="12"/>
  <c r="H441" i="12" l="1"/>
  <c r="E441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<sst xmlns="http://schemas.openxmlformats.org/spreadsheetml/2006/main" count="775" uniqueCount="736">
  <si>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</si>
  <si>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</si>
  <si>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</si>
  <si>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</si>
  <si>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</si>
  <si>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</si>
  <si>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</si>
  <si>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</si>
  <si>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</si>
  <si>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</si>
  <si>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</si>
  <si>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</si>
  <si>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</si>
  <si>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</si>
  <si>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</si>
  <si>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</si>
  <si>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</si>
  <si>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</si>
  <si>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</si>
  <si>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</si>
  <si>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</si>
  <si>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</si>
  <si>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</si>
  <si>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</si>
  <si>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</si>
  <si>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</si>
  <si>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</si>
  <si>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</si>
  <si>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</si>
  <si>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</si>
  <si>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</si>
  <si>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</si>
  <si>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</si>
  <si>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</si>
  <si>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</si>
  <si>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</si>
  <si>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</si>
  <si>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</si>
  <si>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</si>
  <si>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</si>
  <si>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</si>
  <si>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</si>
  <si>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</si>
  <si>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</si>
  <si>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</si>
  <si>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</si>
  <si>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</si>
  <si>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</si>
  <si>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</si>
  <si>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</si>
  <si>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</si>
  <si>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</si>
  <si>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</si>
  <si>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</si>
  <si>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</si>
  <si>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</si>
  <si>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</si>
  <si>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</si>
  <si>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</si>
  <si>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</si>
  <si>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</si>
  <si>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</si>
  <si>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</si>
  <si>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</si>
  <si>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</si>
  <si>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</si>
  <si>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</si>
  <si>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</si>
  <si>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</si>
  <si>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</si>
  <si>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</si>
  <si>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</si>
  <si>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</si>
  <si>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</si>
  <si>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</si>
  <si>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</si>
  <si>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</si>
  <si>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</si>
  <si>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</si>
  <si>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</si>
  <si>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</si>
  <si>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</si>
  <si>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</si>
  <si>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</si>
  <si>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</si>
  <si>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</si>
  <si>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</si>
  <si>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</si>
  <si>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</si>
  <si>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</si>
  <si>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</si>
  <si>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</si>
  <si>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</si>
  <si>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</si>
  <si>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</si>
  <si>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</si>
  <si>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</si>
  <si>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</si>
  <si>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</si>
  <si>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</si>
  <si>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</si>
  <si>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</si>
  <si>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</si>
  <si>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</si>
  <si>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</si>
  <si>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</si>
  <si>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</si>
  <si>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</si>
  <si>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</si>
  <si>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</si>
  <si>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</si>
  <si>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</si>
  <si>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</si>
  <si>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</si>
  <si>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</si>
  <si>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</si>
  <si>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</si>
  <si>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</si>
  <si>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</si>
  <si>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</si>
  <si>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</si>
  <si>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</si>
  <si>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</si>
  <si>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</si>
  <si>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</si>
  <si>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</si>
  <si>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</si>
  <si>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</si>
  <si>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</si>
  <si>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</si>
  <si>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</si>
  <si>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</si>
  <si>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</si>
  <si>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</si>
  <si>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</si>
  <si>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</si>
  <si>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</si>
  <si>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</si>
  <si>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</si>
  <si>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</si>
  <si>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</si>
  <si>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</si>
  <si>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</si>
  <si>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</si>
  <si>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</si>
  <si>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</si>
  <si>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</si>
  <si>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</si>
  <si>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</si>
  <si>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</si>
  <si>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</si>
  <si>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</si>
  <si>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</si>
  <si>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</si>
  <si>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</si>
  <si>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</si>
  <si>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</si>
  <si>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</si>
  <si>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</si>
  <si>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</si>
  <si>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</si>
  <si>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</si>
  <si>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</si>
  <si>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</si>
  <si>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</si>
  <si>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</si>
  <si>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</si>
  <si>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</si>
  <si>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</si>
  <si>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</si>
  <si>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</si>
  <si>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</si>
  <si>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</si>
  <si>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</si>
  <si>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</si>
  <si>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</si>
  <si>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</si>
  <si>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</si>
  <si>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</si>
  <si>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</si>
  <si>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</si>
  <si>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</si>
  <si>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</si>
  <si>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</si>
  <si>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</si>
  <si>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</si>
  <si>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</si>
  <si>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</si>
  <si>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</si>
  <si>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</si>
  <si>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</si>
  <si>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</si>
  <si>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</si>
  <si>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</si>
  <si>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</si>
  <si>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</si>
  <si>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</si>
  <si>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</si>
  <si>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</si>
  <si>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</si>
  <si>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</si>
  <si>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</si>
  <si>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</si>
  <si>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</si>
  <si>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</si>
  <si>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</si>
  <si>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</si>
  <si>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</si>
  <si>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</si>
  <si>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</si>
  <si>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</si>
  <si>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</si>
  <si>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</si>
  <si>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</si>
  <si>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</si>
  <si>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</si>
  <si>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</si>
  <si>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</si>
  <si>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</si>
  <si>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</si>
  <si>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</si>
  <si>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</si>
  <si>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</si>
  <si>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</si>
  <si>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</si>
  <si>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</si>
  <si>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</si>
  <si>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</si>
  <si>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</si>
  <si>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</si>
  <si>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</si>
  <si>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</si>
  <si>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</si>
  <si>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</si>
  <si>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</si>
  <si>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</si>
  <si>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</si>
  <si>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</si>
  <si>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</si>
  <si>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</si>
  <si>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</si>
  <si>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</si>
  <si>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</si>
  <si>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</si>
  <si>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</si>
  <si>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</si>
  <si>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</si>
  <si>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</si>
  <si>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</si>
  <si>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</si>
  <si>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</si>
  <si>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</si>
  <si>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</si>
  <si>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</si>
  <si>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</si>
  <si>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</si>
  <si>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</si>
  <si>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</si>
  <si>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</si>
  <si>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</si>
  <si>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</si>
  <si>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</si>
  <si>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</si>
  <si>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</si>
  <si>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</si>
  <si>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</si>
  <si>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</si>
  <si>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</si>
  <si>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</si>
  <si>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</si>
  <si>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</si>
  <si>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</si>
  <si>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</si>
  <si>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</si>
  <si>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</si>
  <si>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</si>
  <si>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</si>
  <si>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</si>
  <si>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</si>
  <si>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</si>
  <si>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</si>
  <si>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</si>
  <si>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</si>
  <si>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</si>
  <si>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</si>
  <si>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</si>
  <si>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</si>
  <si>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</si>
  <si>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</si>
  <si>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</si>
  <si>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</si>
  <si>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</si>
  <si>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</si>
  <si>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</si>
  <si>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</si>
  <si>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</si>
  <si>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</si>
  <si>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</si>
  <si>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</si>
  <si>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</si>
  <si>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</si>
  <si>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</si>
  <si>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</si>
  <si>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</si>
  <si>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</si>
  <si>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</si>
  <si>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</si>
  <si>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</si>
  <si>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</si>
  <si>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</si>
  <si>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</si>
  <si>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</si>
  <si>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</si>
  <si>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</si>
  <si>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</si>
  <si>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</si>
  <si>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</si>
  <si>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</si>
  <si>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</si>
  <si>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</si>
  <si>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</si>
  <si>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</si>
  <si>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</si>
  <si>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</si>
  <si>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</si>
  <si>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</si>
  <si>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</si>
  <si>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</si>
  <si>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</si>
  <si>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</si>
  <si>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</si>
  <si>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</si>
  <si>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</si>
  <si>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</si>
  <si>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</si>
  <si>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</si>
  <si>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</si>
  <si>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</si>
  <si>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</si>
  <si>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</si>
  <si>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</si>
  <si>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</si>
  <si>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</si>
  <si>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</si>
  <si>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</si>
  <si>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</si>
  <si>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</si>
  <si>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</si>
  <si>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</si>
  <si>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</si>
  <si>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</si>
  <si>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</si>
  <si>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</si>
  <si>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</si>
  <si>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</si>
  <si>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</si>
  <si>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</si>
  <si>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</si>
  <si>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</si>
  <si>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</si>
  <si>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</si>
  <si>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</si>
  <si>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</si>
  <si>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</si>
  <si>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</si>
  <si>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</si>
  <si>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</si>
  <si>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</si>
  <si>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</si>
  <si>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</si>
  <si>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</si>
  <si>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</si>
  <si>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</si>
  <si>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</si>
  <si>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</si>
  <si>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</si>
  <si>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</si>
  <si>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</si>
  <si>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</si>
  <si>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</si>
  <si>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</si>
  <si>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</si>
  <si>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</si>
  <si>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</si>
  <si>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</si>
  <si>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</si>
  <si>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</si>
  <si>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</si>
  <si>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</si>
  <si>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</si>
  <si>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</si>
  <si>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</si>
  <si>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</si>
  <si>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</si>
  <si>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</si>
  <si>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</si>
  <si>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</si>
  <si>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</si>
  <si>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</si>
  <si>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</si>
  <si>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</si>
  <si>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</si>
  <si>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</si>
  <si>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</si>
  <si>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</si>
  <si>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</si>
  <si>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</si>
  <si>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</si>
  <si>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</si>
  <si>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</si>
  <si>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</si>
  <si>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</si>
  <si>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</si>
  <si>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</si>
  <si>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</si>
  <si>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</si>
  <si>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</si>
  <si>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</si>
  <si>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</si>
  <si>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</si>
  <si>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</si>
  <si>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</si>
  <si>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</si>
  <si>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</si>
  <si>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</si>
  <si>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</si>
  <si>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</si>
  <si>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</si>
  <si>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</si>
  <si>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</si>
  <si>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</si>
  <si>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</si>
  <si>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</si>
  <si>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</si>
  <si>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</si>
  <si>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</si>
  <si>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</si>
  <si>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</si>
  <si>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</si>
  <si>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</si>
  <si>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</si>
  <si>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</si>
  <si>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</si>
  <si>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</si>
  <si>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</si>
  <si>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</si>
  <si>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</si>
  <si>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</si>
  <si>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</si>
  <si>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</si>
  <si>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</si>
  <si>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</si>
  <si>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</si>
  <si>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</si>
  <si>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</si>
  <si>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</si>
  <si>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</si>
  <si>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</si>
  <si>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</si>
  <si>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</si>
  <si>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</si>
  <si>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</si>
  <si>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</si>
  <si>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</si>
  <si>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</si>
  <si>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</si>
  <si>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</si>
  <si>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</si>
  <si>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</si>
  <si>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</si>
  <si>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</si>
  <si>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</si>
  <si>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</si>
  <si>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</si>
  <si>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</si>
  <si>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</si>
  <si>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</si>
  <si>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</si>
  <si>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</si>
  <si>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</si>
  <si>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</si>
  <si>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</si>
  <si>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</si>
  <si>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</si>
  <si>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</si>
  <si>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</si>
  <si>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</si>
  <si>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</si>
  <si>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</si>
  <si>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</si>
  <si>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</si>
  <si>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</si>
  <si>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</si>
  <si>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</si>
  <si>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</si>
  <si>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</si>
  <si>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</si>
  <si>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</si>
  <si>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</si>
  <si>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</si>
  <si>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</si>
  <si>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</si>
  <si>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</si>
  <si>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</si>
  <si>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</si>
  <si>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</si>
  <si>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</si>
  <si>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</si>
  <si>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</si>
  <si>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</si>
  <si>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</si>
  <si>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</si>
  <si>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</si>
  <si>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</si>
  <si>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</si>
  <si>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</si>
  <si>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</si>
  <si>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</si>
  <si>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</si>
  <si>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</si>
  <si>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</si>
  <si>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</si>
  <si>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</si>
  <si>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</si>
  <si>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</si>
  <si>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</si>
  <si>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</si>
  <si>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</si>
  <si>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</si>
  <si>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</si>
  <si>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</si>
  <si>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</si>
  <si>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</si>
  <si>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</si>
  <si>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</si>
  <si>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</si>
  <si>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</si>
  <si>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</si>
  <si>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</si>
  <si>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</si>
  <si>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</si>
  <si>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</si>
  <si>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</si>
  <si>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</si>
  <si>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</si>
  <si>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</si>
  <si>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</si>
  <si>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</si>
  <si>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</si>
  <si>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</si>
  <si>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</si>
  <si>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</si>
  <si>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</si>
  <si>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</si>
  <si>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</si>
  <si>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</si>
  <si>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</si>
  <si>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</si>
  <si>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</si>
  <si>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</si>
  <si>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</si>
  <si>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</si>
  <si>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</si>
  <si>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</si>
  <si>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</si>
  <si>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</si>
  <si>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</si>
  <si>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</si>
  <si>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</si>
  <si>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</si>
  <si>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</si>
  <si>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</si>
  <si>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</si>
  <si>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</si>
  <si>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</si>
  <si>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</si>
  <si>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</si>
  <si>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</si>
  <si>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</si>
  <si>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</si>
  <si>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</si>
  <si>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</si>
  <si>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</si>
  <si>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</si>
  <si>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</si>
  <si>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</si>
  <si>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</si>
  <si>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</si>
  <si>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</si>
  <si>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</si>
  <si>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</si>
  <si>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</si>
  <si>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</si>
  <si>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</si>
  <si>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</si>
  <si>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</si>
  <si>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</si>
  <si>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</si>
  <si>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</si>
  <si>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</si>
  <si>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</si>
  <si>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</si>
  <si>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</si>
  <si>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</si>
  <si>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</si>
  <si>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</si>
  <si>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</si>
  <si>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</si>
  <si>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</si>
  <si>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</si>
  <si>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</si>
  <si>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</si>
  <si>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</si>
  <si>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</si>
  <si>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</si>
  <si>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</si>
  <si>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</si>
  <si>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</si>
  <si>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</si>
  <si>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</si>
  <si>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</si>
  <si>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</si>
  <si>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</si>
  <si>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</si>
  <si>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</si>
  <si>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</si>
  <si>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</si>
  <si>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</si>
  <si>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</si>
  <si>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</si>
  <si>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</si>
  <si>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</si>
  <si>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</si>
  <si>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</si>
  <si>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</si>
  <si>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</si>
  <si>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</si>
  <si>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</si>
  <si>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</si>
  <si>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</si>
  <si>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</si>
  <si>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</si>
  <si>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</si>
  <si>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</si>
  <si>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</si>
  <si>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</si>
  <si>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</si>
  <si>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</si>
  <si>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</si>
  <si>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</si>
  <si>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</si>
  <si>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</si>
  <si>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</si>
  <si>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</si>
  <si>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</si>
  <si>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</si>
  <si>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</si>
  <si>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</si>
  <si>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</si>
  <si>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</si>
  <si>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</si>
  <si>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</si>
  <si>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</si>
  <si>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</si>
  <si>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</si>
  <si>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</si>
  <si>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</si>
  <si>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</si>
  <si>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</si>
  <si>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</si>
  <si>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</si>
  <si>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</si>
  <si>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</si>
  <si>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</si>
  <si>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</si>
  <si>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</si>
  <si>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</si>
  <si>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</si>
  <si>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</si>
  <si>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</si>
  <si>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</si>
  <si>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</si>
  <si>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</si>
  <si>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</si>
  <si>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</si>
  <si>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</si>
  <si>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</si>
  <si>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</si>
  <si>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</si>
  <si>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</si>
  <si>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</si>
  <si>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</si>
  <si>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</si>
  <si>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</si>
  <si>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</si>
  <si>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</si>
  <si>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</si>
  <si>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</si>
  <si>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</si>
  <si>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</si>
  <si>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</si>
  <si>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</si>
  <si>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</si>
  <si>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</si>
  <si>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</si>
  <si>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</si>
  <si>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</si>
  <si>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</si>
  <si>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</si>
  <si>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</si>
  <si>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</si>
  <si>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</si>
  <si>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</si>
  <si>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</si>
  <si>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</si>
  <si>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</si>
  <si>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</si>
  <si>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</si>
  <si>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</si>
  <si>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</si>
  <si>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</si>
  <si>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</si>
  <si>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</si>
  <si>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</si>
  <si>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</si>
  <si>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</si>
  <si>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</si>
  <si>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</si>
  <si>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</si>
  <si>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</si>
  <si>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</si>
  <si>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</si>
  <si>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>МБОУ ДО ДЮСШ Чеди-Хольского кожууна РТ</t>
  </si>
  <si>
    <t>Директор</t>
  </si>
  <si>
    <t>Ымбыы А.К.</t>
  </si>
  <si>
    <t>668330, РТ,Чеди-Хольский район, село Хову-Аксы, улица Первомайская 16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</si>
</sst>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AQ20" sqref="AQ20:AS20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21" t="s">
        <v>90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3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36" t="s">
        <v>91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8"/>
    </row>
    <row r="16" spans="1:87" ht="15" customHeight="1" thickBot="1" x14ac:dyDescent="0.25"/>
    <row r="17" spans="1:87" ht="15" customHeight="1" thickBot="1" x14ac:dyDescent="0.25">
      <c r="H17" s="118" t="s">
        <v>186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 x14ac:dyDescent="0.25"/>
    <row r="19" spans="1:87" ht="15" customHeight="1" x14ac:dyDescent="0.2">
      <c r="K19" s="139" t="s">
        <v>103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1"/>
    </row>
    <row r="20" spans="1:87" ht="15" customHeight="1" thickBot="1" x14ac:dyDescent="0.25">
      <c r="K20" s="142" t="s">
        <v>92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24">
        <v>2019</v>
      </c>
      <c r="AR20" s="124"/>
      <c r="AS20" s="124"/>
      <c r="AT20" s="144" t="s">
        <v>93</v>
      </c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5"/>
    </row>
    <row r="21" spans="1:87" ht="20.100000000000001" customHeight="1" thickBot="1" x14ac:dyDescent="0.25"/>
    <row r="22" spans="1:87" ht="15.75" customHeight="1" thickBot="1" x14ac:dyDescent="0.25">
      <c r="A22" s="131" t="s">
        <v>94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3"/>
      <c r="AY22" s="118" t="s">
        <v>95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5"/>
      <c r="BP22" s="35"/>
      <c r="BR22" s="149" t="s">
        <v>102</v>
      </c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1"/>
    </row>
    <row r="23" spans="1:87" ht="15" customHeight="1" x14ac:dyDescent="0.2">
      <c r="A23" s="146" t="s">
        <v>158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8"/>
      <c r="AY23" s="100" t="s">
        <v>157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185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 x14ac:dyDescent="0.2">
      <c r="A24" s="125" t="s">
        <v>159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7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30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96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06" t="s">
        <v>97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">
        <v>732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 x14ac:dyDescent="0.25">
      <c r="A30" s="106" t="s">
        <v>98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 t="s">
        <v>735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 x14ac:dyDescent="0.25">
      <c r="A31" s="100" t="s">
        <v>99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100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101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 x14ac:dyDescent="0.2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 x14ac:dyDescent="0.25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 x14ac:dyDescent="0.25">
      <c r="A38" s="112">
        <v>609537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87">
        <v>53689390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password="E2BC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  <mergeCell ref="A27:AX27"/>
    <mergeCell ref="BS27:CE27"/>
    <mergeCell ref="BN37:CI37"/>
    <mergeCell ref="AR37:BM37"/>
    <mergeCell ref="A31:U36"/>
    <mergeCell ref="A29:W29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7:AQ37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41" workbookViewId="0">
      <selection activeCell="S45" sqref="S45:U45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175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74</v>
      </c>
      <c r="Q19" s="1" t="s">
        <v>75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176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f>P22+P31+P38+P39</f>
        <v>9006</v>
      </c>
      <c r="Q21" s="66">
        <f>Q22+Q31+Q38+Q39</f>
        <v>177</v>
      </c>
    </row>
    <row r="22" spans="1:17" ht="15.75" x14ac:dyDescent="0.25">
      <c r="A22" s="3" t="s">
        <v>76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f>P23+P29+P30</f>
        <v>8434</v>
      </c>
      <c r="Q22" s="66">
        <f>Q23+Q29+Q30</f>
        <v>0</v>
      </c>
    </row>
    <row r="23" spans="1:17" ht="15.75" x14ac:dyDescent="0.25">
      <c r="A23" s="3" t="s">
        <v>104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f>P24+P25+P26+P27+P28</f>
        <v>6577</v>
      </c>
      <c r="Q23" s="66">
        <f>Q24+Q25+Q26+Q27+Q28</f>
        <v>0</v>
      </c>
    </row>
    <row r="24" spans="1:17" ht="25.5" x14ac:dyDescent="0.25">
      <c r="A24" s="7" t="s">
        <v>105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742</v>
      </c>
      <c r="Q24" s="66"/>
    </row>
    <row r="25" spans="1:17" ht="15.75" x14ac:dyDescent="0.25">
      <c r="A25" s="7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4149</v>
      </c>
      <c r="Q25" s="66"/>
    </row>
    <row r="26" spans="1:17" ht="15.75" x14ac:dyDescent="0.25">
      <c r="A26" s="7" t="s">
        <v>107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265</v>
      </c>
      <c r="Q26" s="66"/>
    </row>
    <row r="27" spans="1:17" ht="15.75" x14ac:dyDescent="0.25">
      <c r="A27" s="7" t="s">
        <v>108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 x14ac:dyDescent="0.25">
      <c r="A28" s="7" t="s">
        <v>109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1421</v>
      </c>
      <c r="Q28" s="66"/>
    </row>
    <row r="29" spans="1:17" ht="15.75" x14ac:dyDescent="0.25">
      <c r="A29" s="3" t="s">
        <v>110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69</v>
      </c>
      <c r="Q29" s="66"/>
    </row>
    <row r="30" spans="1:17" ht="15.75" x14ac:dyDescent="0.25">
      <c r="A30" s="3" t="s">
        <v>111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1788</v>
      </c>
      <c r="Q30" s="66"/>
    </row>
    <row r="31" spans="1:17" ht="15.75" x14ac:dyDescent="0.25">
      <c r="A31" s="3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f>P32+P33+P34+P35+P36+P37</f>
        <v>490</v>
      </c>
      <c r="Q31" s="66">
        <f>Q32+Q33+Q34+Q35+Q36+Q37</f>
        <v>174</v>
      </c>
    </row>
    <row r="32" spans="1:17" ht="15.75" x14ac:dyDescent="0.25">
      <c r="A32" s="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24</v>
      </c>
      <c r="Q32" s="66"/>
    </row>
    <row r="33" spans="1:23" ht="15.75" x14ac:dyDescent="0.25">
      <c r="A33" s="3" t="s">
        <v>82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33</v>
      </c>
      <c r="Q33" s="66"/>
    </row>
    <row r="34" spans="1:23" ht="15.75" x14ac:dyDescent="0.25">
      <c r="A34" s="3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372</v>
      </c>
      <c r="Q34" s="66"/>
    </row>
    <row r="35" spans="1:23" ht="15.75" x14ac:dyDescent="0.25">
      <c r="A35" s="3" t="s">
        <v>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3" ht="15.75" x14ac:dyDescent="0.25">
      <c r="A36" s="3" t="s">
        <v>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15</v>
      </c>
      <c r="Q36" s="66"/>
    </row>
    <row r="37" spans="1:23" ht="15.75" x14ac:dyDescent="0.25">
      <c r="A37" s="3" t="s">
        <v>86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46</v>
      </c>
      <c r="Q37" s="66">
        <v>174</v>
      </c>
    </row>
    <row r="38" spans="1:23" ht="15.75" x14ac:dyDescent="0.25">
      <c r="A38" s="3" t="s">
        <v>78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/>
      <c r="Q38" s="66"/>
    </row>
    <row r="39" spans="1:23" ht="15.75" x14ac:dyDescent="0.25">
      <c r="A39" s="3" t="s">
        <v>79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82</v>
      </c>
      <c r="Q39" s="66">
        <v>3</v>
      </c>
    </row>
    <row r="40" spans="1:23" ht="15.75" x14ac:dyDescent="0.25">
      <c r="A40" s="3" t="s">
        <v>80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102</v>
      </c>
      <c r="Q40" s="66">
        <v>1362</v>
      </c>
    </row>
    <row r="44" spans="1:23" s="5" customFormat="1" ht="38.25" customHeight="1" x14ac:dyDescent="0.2">
      <c r="A44" s="163" t="s">
        <v>88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 x14ac:dyDescent="0.2">
      <c r="A45" s="164" t="s">
        <v>89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 t="s">
        <v>733</v>
      </c>
      <c r="Q45" s="162"/>
      <c r="S45" s="162" t="s">
        <v>734</v>
      </c>
      <c r="T45" s="162"/>
      <c r="U45" s="162"/>
      <c r="W45" s="33"/>
    </row>
    <row r="46" spans="1:23" s="5" customFormat="1" x14ac:dyDescent="0.2">
      <c r="P46" s="110" t="s">
        <v>7</v>
      </c>
      <c r="Q46" s="110"/>
      <c r="S46" s="110" t="s">
        <v>87</v>
      </c>
      <c r="T46" s="110"/>
      <c r="U46" s="110"/>
      <c r="W46" s="21" t="s">
        <v>8</v>
      </c>
    </row>
    <row r="47" spans="1:23" s="5" customFormat="1" x14ac:dyDescent="0.2"/>
    <row r="48" spans="1:23" s="5" customFormat="1" ht="15.75" x14ac:dyDescent="0.2">
      <c r="O48" s="32"/>
      <c r="P48" s="162">
        <v>89232616815</v>
      </c>
      <c r="Q48" s="162"/>
      <c r="S48" s="166">
        <v>43859</v>
      </c>
      <c r="T48" s="166"/>
      <c r="U48" s="166"/>
    </row>
    <row r="49" spans="16:21" s="5" customFormat="1" x14ac:dyDescent="0.2">
      <c r="P49" s="110" t="s">
        <v>9</v>
      </c>
      <c r="Q49" s="110"/>
      <c r="S49" s="165" t="s">
        <v>10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117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116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664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656</v>
      </c>
      <c r="P18" s="167" t="s">
        <v>665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666</v>
      </c>
      <c r="Q19" s="10" t="s">
        <v>113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669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676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677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678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679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680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682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683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114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115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116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700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656</v>
      </c>
      <c r="P19" s="1" t="s">
        <v>118</v>
      </c>
      <c r="Q19" s="1" t="s">
        <v>119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666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120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700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121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187</v>
      </c>
      <c r="B1" s="69"/>
      <c r="C1" s="69"/>
      <c r="D1" s="68"/>
      <c r="E1" s="69"/>
      <c r="F1" s="69"/>
      <c r="G1" s="69"/>
      <c r="H1" s="69"/>
      <c r="J1" s="70" t="s">
        <v>188</v>
      </c>
      <c r="K1" s="70"/>
      <c r="L1" s="71"/>
      <c r="M1" s="71"/>
      <c r="O1" s="70" t="s">
        <v>189</v>
      </c>
      <c r="P1" s="71"/>
    </row>
    <row r="2" spans="1:16" x14ac:dyDescent="0.2">
      <c r="A2" s="72" t="s">
        <v>190</v>
      </c>
      <c r="B2" s="72" t="s">
        <v>191</v>
      </c>
      <c r="C2" s="72" t="s">
        <v>192</v>
      </c>
      <c r="D2" s="72" t="s">
        <v>193</v>
      </c>
      <c r="E2" s="72" t="s">
        <v>194</v>
      </c>
      <c r="F2" s="72" t="s">
        <v>195</v>
      </c>
      <c r="G2" s="72" t="s">
        <v>196</v>
      </c>
      <c r="H2" s="72" t="s">
        <v>197</v>
      </c>
      <c r="J2" s="73" t="s">
        <v>198</v>
      </c>
      <c r="K2" s="73" t="s">
        <v>200</v>
      </c>
      <c r="L2" s="73" t="s">
        <v>194</v>
      </c>
      <c r="M2" s="73" t="s">
        <v>201</v>
      </c>
      <c r="O2" s="74" t="s">
        <v>202</v>
      </c>
      <c r="P2" s="74" t="s">
        <v>203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9</v>
      </c>
      <c r="F3" s="75"/>
      <c r="G3" s="75"/>
      <c r="H3" s="76">
        <f>SUM(H4:H11,H12,H14,H105,H112,H114,H123,H411,H438,H441,H450)</f>
        <v>9</v>
      </c>
      <c r="J3" s="5" t="s">
        <v>204</v>
      </c>
      <c r="K3" s="5">
        <v>1</v>
      </c>
      <c r="L3" s="5" t="s">
        <v>205</v>
      </c>
      <c r="M3" s="5" t="s">
        <v>102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206</v>
      </c>
      <c r="H4" s="5">
        <f>IF(LEN(P_1)&lt;&gt;0,0,1)</f>
        <v>0</v>
      </c>
      <c r="J4" s="5" t="s">
        <v>207</v>
      </c>
      <c r="K4" s="5">
        <v>2</v>
      </c>
      <c r="L4" s="5" t="s">
        <v>208</v>
      </c>
      <c r="M4" s="5" t="str">
        <f>IF(P_1=0,"Нет данных",P_1)</f>
        <v>МБОУ ДО ДЮСШ Чеди-Хольского кожууна РТ</v>
      </c>
      <c r="O4" s="77">
        <f ca="1">TODAY()</f>
        <v>43932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209</v>
      </c>
      <c r="H5" s="5">
        <f>IF(LEN(P_2)&lt;&gt;0,0,1)</f>
        <v>0</v>
      </c>
      <c r="J5" s="5" t="s">
        <v>210</v>
      </c>
      <c r="K5" s="5">
        <v>3</v>
      </c>
      <c r="L5" s="5" t="s">
        <v>211</v>
      </c>
      <c r="M5" s="5" t="str">
        <f>IF(P_2=0,"Нет данных",P_2)</f>
        <v>668330, РТ,Чеди-Хольский район, село Хову-Аксы, улица Первомайская 16 А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212</v>
      </c>
      <c r="H6" s="5">
        <f>IF(LEN(P_3)&lt;&gt;0,0,1)</f>
        <v>0</v>
      </c>
      <c r="J6" s="5" t="s">
        <v>213</v>
      </c>
      <c r="K6" s="5">
        <v>4</v>
      </c>
      <c r="L6" s="5" t="s">
        <v>214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215</v>
      </c>
      <c r="H7" s="5">
        <f>IF(LEN(P_4)&lt;&gt;0,0,1)</f>
        <v>0</v>
      </c>
      <c r="J7" s="5" t="s">
        <v>216</v>
      </c>
      <c r="K7" s="5">
        <v>5</v>
      </c>
      <c r="L7" s="5" t="s">
        <v>217</v>
      </c>
      <c r="M7" s="5">
        <f>IF(P_4=0,"Нет данных",P_4)</f>
        <v>53689390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218</v>
      </c>
      <c r="H8" s="5">
        <f>IF(LEN(R_1)&lt;&gt;0,0,1)</f>
        <v>0</v>
      </c>
      <c r="J8" s="78" t="s">
        <v>219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220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221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222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224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225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226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227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228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229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230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231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232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233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234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235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236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237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238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239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240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241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242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243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244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245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246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247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248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249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250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251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252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253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254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255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256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257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258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259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260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261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262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263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264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265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266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267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268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269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270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271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272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273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274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275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276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277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278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279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280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281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282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283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284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285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286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287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288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289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290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291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292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293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294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295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296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297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298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299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300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301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302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303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304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305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306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307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308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309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310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311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312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313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314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315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316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317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318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319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320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321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322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323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324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325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326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327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328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9</v>
      </c>
      <c r="F123" s="75"/>
      <c r="G123" s="75"/>
      <c r="H123" s="75">
        <f>SUM(H124:H410)</f>
        <v>9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329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330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331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332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333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334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335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336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337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338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339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340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341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342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343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344</v>
      </c>
      <c r="F139" s="85"/>
      <c r="G139" s="85"/>
      <c r="H139" s="85">
        <f>IF('Раздел 6'!AE21=SUM('Раздел 6'!AE22,'Раздел 6'!AE27,'Раздел 6'!AE35,'Раздел 6'!AE36),0,1)</f>
        <v>1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345</v>
      </c>
      <c r="F140" s="85"/>
      <c r="G140" s="85"/>
      <c r="H140" s="85">
        <f>IF('Раздел 6'!AF21=SUM('Раздел 6'!AF22,'Раздел 6'!AF27,'Раздел 6'!AF35,'Раздел 6'!AF36),0,1)</f>
        <v>1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346</v>
      </c>
      <c r="F141" s="85"/>
      <c r="G141" s="85"/>
      <c r="H141" s="85">
        <f>IF('Раздел 6'!AG21=SUM('Раздел 6'!AG22,'Раздел 6'!AG27,'Раздел 6'!AG35,'Раздел 6'!AG36),0,1)</f>
        <v>1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347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348</v>
      </c>
      <c r="F143" s="85"/>
      <c r="G143" s="85"/>
      <c r="H143" s="85">
        <f>IF('Раздел 6'!AI21=SUM('Раздел 6'!AI22,'Раздел 6'!AI27,'Раздел 6'!AI35,'Раздел 6'!AI36),0,1)</f>
        <v>1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349</v>
      </c>
      <c r="F144" s="85"/>
      <c r="G144" s="85"/>
      <c r="H144" s="85">
        <f>IF('Раздел 6'!AJ21=SUM('Раздел 6'!AJ22,'Раздел 6'!AJ27,'Раздел 6'!AJ35,'Раздел 6'!AJ36),0,1)</f>
        <v>1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350</v>
      </c>
      <c r="F145" s="85"/>
      <c r="G145" s="85"/>
      <c r="H145" s="85">
        <f>IF('Раздел 6'!AK21=SUM('Раздел 6'!AK22,'Раздел 6'!AK27,'Раздел 6'!AK35,'Раздел 6'!AK36),0,1)</f>
        <v>1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351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352</v>
      </c>
      <c r="F147" s="85"/>
      <c r="G147" s="85"/>
      <c r="H147" s="85">
        <f>IF('Раздел 6'!AM21=SUM('Раздел 6'!AM22,'Раздел 6'!AM27,'Раздел 6'!AM35,'Раздел 6'!AM36),0,1)</f>
        <v>1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353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354</v>
      </c>
      <c r="F149" s="85"/>
      <c r="G149" s="85"/>
      <c r="H149" s="85">
        <f>IF('Раздел 6'!AO21=SUM('Раздел 6'!AO22,'Раздел 6'!AO27,'Раздел 6'!AO35,'Раздел 6'!AO36),0,1)</f>
        <v>1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355</v>
      </c>
      <c r="F150" s="85"/>
      <c r="G150" s="85"/>
      <c r="H150" s="85">
        <f>IF('Раздел 6'!AP21=SUM('Раздел 6'!AP22,'Раздел 6'!AP27,'Раздел 6'!AP35,'Раздел 6'!AP36),0,1)</f>
        <v>1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356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357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358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359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360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361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362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364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365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366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367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368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369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370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371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372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373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374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375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376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377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378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379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380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381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382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383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384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385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386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387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388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389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390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391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392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393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394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395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404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405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406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407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408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409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410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411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412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413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414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415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416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417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418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419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420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421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422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423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424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425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426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427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428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429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430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431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432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433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434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435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436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437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438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439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440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441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442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443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444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445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446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447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448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449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450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451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452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453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454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455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456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457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458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459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460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461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462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463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464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465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466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467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468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469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470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471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472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473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474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475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476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477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478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479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480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481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482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483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484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485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486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487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488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489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490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491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492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493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494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495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496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497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498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501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502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503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504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505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506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507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508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509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510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511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512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513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514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515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516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517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518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519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520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521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522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523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524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525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526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527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528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529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530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531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532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533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534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535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536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537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538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539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540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541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542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543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544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545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546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547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548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549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550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551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552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553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554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555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556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557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558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559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560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561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562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563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564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565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566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567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568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569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570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571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572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573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574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575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576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577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578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579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580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581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582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583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584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585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586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587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588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589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590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591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592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593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594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595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596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597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598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599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600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601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602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603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604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605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606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607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608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609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610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611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612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613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614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615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616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617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618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619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620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621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622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623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624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625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626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627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628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629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630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631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632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633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634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397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396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398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399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199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400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401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402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403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635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636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637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638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639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640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641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642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643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644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645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646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647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648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649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650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651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654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652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653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363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223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abSelected="1" topLeftCell="A17" workbookViewId="0">
      <selection activeCell="P27" sqref="P27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686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687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655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657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658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112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1</v>
      </c>
    </row>
    <row r="23" spans="1:16" ht="15.75" x14ac:dyDescent="0.25">
      <c r="A23" s="3" t="s">
        <v>659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660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661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0</v>
      </c>
    </row>
    <row r="26" spans="1:16" ht="25.5" x14ac:dyDescent="0.25">
      <c r="A26" s="3" t="s">
        <v>662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663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V21" sqref="V2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688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689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664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672</v>
      </c>
      <c r="Q17" s="156"/>
      <c r="R17" s="156" t="s">
        <v>665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666</v>
      </c>
      <c r="Q18" s="156" t="s">
        <v>675</v>
      </c>
      <c r="R18" s="156" t="s">
        <v>666</v>
      </c>
      <c r="S18" s="156" t="s">
        <v>667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674</v>
      </c>
      <c r="T19" s="1" t="s">
        <v>673</v>
      </c>
      <c r="U19" s="1" t="s">
        <v>165</v>
      </c>
      <c r="V19" s="1" t="s">
        <v>668</v>
      </c>
      <c r="W19" s="1" t="s">
        <v>122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669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34</v>
      </c>
      <c r="Q21" s="8">
        <v>10</v>
      </c>
      <c r="R21" s="8">
        <v>510</v>
      </c>
      <c r="S21" s="8"/>
      <c r="T21" s="8">
        <v>225</v>
      </c>
      <c r="U21" s="8"/>
      <c r="V21" s="8">
        <v>56</v>
      </c>
      <c r="W21" s="8"/>
    </row>
    <row r="22" spans="1:23" ht="25.5" x14ac:dyDescent="0.25">
      <c r="A22" s="7" t="s">
        <v>676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/>
      <c r="Q22" s="8"/>
      <c r="R22" s="8"/>
      <c r="S22" s="8"/>
      <c r="T22" s="8"/>
      <c r="U22" s="8"/>
      <c r="V22" s="8"/>
      <c r="W22" s="8"/>
    </row>
    <row r="23" spans="1:23" ht="15.75" x14ac:dyDescent="0.25">
      <c r="A23" s="7" t="s">
        <v>677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/>
      <c r="Q23" s="8"/>
      <c r="R23" s="8"/>
      <c r="S23" s="8"/>
      <c r="T23" s="8"/>
      <c r="U23" s="8"/>
      <c r="V23" s="8"/>
      <c r="W23" s="8"/>
    </row>
    <row r="24" spans="1:23" ht="15.75" x14ac:dyDescent="0.25">
      <c r="A24" s="7" t="s">
        <v>678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  <c r="Q24" s="8"/>
      <c r="R24" s="8"/>
      <c r="S24" s="8"/>
      <c r="T24" s="8"/>
      <c r="U24" s="8"/>
      <c r="V24" s="8"/>
      <c r="W24" s="8"/>
    </row>
    <row r="25" spans="1:23" ht="15.75" x14ac:dyDescent="0.25">
      <c r="A25" s="7" t="s">
        <v>679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  <c r="Q25" s="8"/>
      <c r="R25" s="8"/>
      <c r="S25" s="8"/>
      <c r="T25" s="8"/>
      <c r="U25" s="8"/>
      <c r="V25" s="8"/>
      <c r="W25" s="8"/>
    </row>
    <row r="26" spans="1:23" ht="15.75" x14ac:dyDescent="0.25">
      <c r="A26" s="7" t="s">
        <v>680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34</v>
      </c>
      <c r="Q26" s="8">
        <v>10</v>
      </c>
      <c r="R26" s="8">
        <v>510</v>
      </c>
      <c r="S26" s="8"/>
      <c r="T26" s="8">
        <v>225</v>
      </c>
      <c r="U26" s="8"/>
      <c r="V26" s="8">
        <v>56</v>
      </c>
      <c r="W26" s="8"/>
    </row>
    <row r="27" spans="1:23" ht="15.75" x14ac:dyDescent="0.25">
      <c r="A27" s="7" t="s">
        <v>681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/>
      <c r="Q27" s="8"/>
      <c r="R27" s="8"/>
      <c r="S27" s="8"/>
      <c r="T27" s="8"/>
      <c r="U27" s="8"/>
      <c r="V27" s="8"/>
      <c r="W27" s="8"/>
    </row>
    <row r="28" spans="1:23" ht="15.75" x14ac:dyDescent="0.25">
      <c r="A28" s="7" t="s">
        <v>682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/>
      <c r="Q28" s="8"/>
      <c r="R28" s="8"/>
      <c r="S28" s="8"/>
      <c r="T28" s="8"/>
      <c r="U28" s="8"/>
      <c r="V28" s="8"/>
      <c r="W28" s="8"/>
    </row>
    <row r="29" spans="1:23" ht="15.75" x14ac:dyDescent="0.25">
      <c r="A29" s="7" t="s">
        <v>683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/>
      <c r="Q29" s="8"/>
      <c r="R29" s="8"/>
      <c r="S29" s="8"/>
      <c r="T29" s="8"/>
      <c r="U29" s="8"/>
      <c r="V29" s="8"/>
      <c r="W29" s="8"/>
    </row>
    <row r="30" spans="1:23" ht="15.75" x14ac:dyDescent="0.25">
      <c r="A30" s="7" t="s">
        <v>670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/>
      <c r="Q30" s="8"/>
      <c r="R30" s="8"/>
      <c r="S30" s="8"/>
      <c r="T30" s="8"/>
      <c r="U30" s="8"/>
      <c r="V30" s="8"/>
      <c r="W30" s="8"/>
    </row>
    <row r="31" spans="1:23" ht="25.5" x14ac:dyDescent="0.25">
      <c r="A31" s="7" t="s">
        <v>671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34</v>
      </c>
      <c r="Q31" s="8">
        <v>10</v>
      </c>
      <c r="R31" s="8">
        <v>510</v>
      </c>
      <c r="S31" s="8"/>
      <c r="T31" s="8">
        <v>225</v>
      </c>
      <c r="U31" s="8"/>
      <c r="V31" s="8">
        <v>56</v>
      </c>
      <c r="W31" s="8"/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P22" sqref="P22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161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690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656</v>
      </c>
      <c r="P19" s="10" t="s">
        <v>684</v>
      </c>
      <c r="Q19" s="10" t="s">
        <v>685</v>
      </c>
      <c r="R19" s="10" t="s">
        <v>166</v>
      </c>
      <c r="S19" s="10" t="s">
        <v>180</v>
      </c>
      <c r="T19" s="10" t="s">
        <v>124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666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123</v>
      </c>
      <c r="O22" s="31">
        <v>2</v>
      </c>
      <c r="P22" s="8"/>
      <c r="Q22" s="8"/>
      <c r="R22" s="8"/>
      <c r="S22" s="8"/>
      <c r="T22" s="8"/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6" sqref="P26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160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699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692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83</v>
      </c>
    </row>
    <row r="23" spans="1:16" ht="15.75" x14ac:dyDescent="0.25">
      <c r="A23" s="3" t="s">
        <v>695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166</v>
      </c>
    </row>
    <row r="24" spans="1:16" ht="25.5" x14ac:dyDescent="0.25">
      <c r="A24" s="7" t="s">
        <v>697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150</v>
      </c>
    </row>
    <row r="25" spans="1:16" ht="15.75" x14ac:dyDescent="0.25">
      <c r="A25" s="7" t="s">
        <v>698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150</v>
      </c>
    </row>
    <row r="26" spans="1:16" ht="15.75" x14ac:dyDescent="0.25">
      <c r="A26" s="3" t="s">
        <v>167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696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166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705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706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700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656</v>
      </c>
      <c r="P18" s="156" t="s">
        <v>701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702</v>
      </c>
      <c r="Q19" s="1" t="s">
        <v>703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168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169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61</v>
      </c>
      <c r="Q22" s="8">
        <v>0</v>
      </c>
    </row>
    <row r="23" spans="1:17" ht="15.75" x14ac:dyDescent="0.25">
      <c r="A23" s="7" t="s">
        <v>170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313</v>
      </c>
      <c r="Q23" s="8">
        <v>110</v>
      </c>
    </row>
    <row r="24" spans="1:17" ht="15.75" x14ac:dyDescent="0.25">
      <c r="A24" s="7" t="s">
        <v>171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136</v>
      </c>
      <c r="Q24" s="8">
        <v>26</v>
      </c>
    </row>
    <row r="25" spans="1:17" ht="15.75" x14ac:dyDescent="0.25">
      <c r="A25" s="7" t="s">
        <v>172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704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510</v>
      </c>
      <c r="Q26" s="8">
        <v>136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O15" zoomScale="60" zoomScaleNormal="60" workbookViewId="0">
      <selection activeCell="AR36" sqref="AR36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162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26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700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707</v>
      </c>
      <c r="Q17" s="156" t="s">
        <v>708</v>
      </c>
      <c r="R17" s="159" t="s">
        <v>24</v>
      </c>
      <c r="S17" s="156" t="s">
        <v>184</v>
      </c>
      <c r="T17" s="156" t="s">
        <v>709</v>
      </c>
      <c r="U17" s="156"/>
      <c r="V17" s="156"/>
      <c r="W17" s="156"/>
      <c r="X17" s="156"/>
      <c r="Y17" s="156"/>
      <c r="Z17" s="156"/>
      <c r="AA17" s="156" t="s">
        <v>710</v>
      </c>
      <c r="AB17" s="156"/>
      <c r="AC17" s="156" t="s">
        <v>711</v>
      </c>
      <c r="AD17" s="156"/>
      <c r="AE17" s="156"/>
      <c r="AF17" s="156"/>
      <c r="AG17" s="156"/>
      <c r="AH17" s="156"/>
      <c r="AI17" s="156" t="s">
        <v>126</v>
      </c>
      <c r="AJ17" s="156"/>
      <c r="AK17" s="156"/>
      <c r="AL17" s="156"/>
      <c r="AM17" s="156"/>
      <c r="AN17" s="156" t="s">
        <v>125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712</v>
      </c>
      <c r="U18" s="156"/>
      <c r="V18" s="156" t="s">
        <v>713</v>
      </c>
      <c r="W18" s="156" t="s">
        <v>714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715</v>
      </c>
      <c r="U19" s="1" t="s">
        <v>716</v>
      </c>
      <c r="V19" s="156"/>
      <c r="W19" s="1" t="s">
        <v>717</v>
      </c>
      <c r="X19" s="1" t="s">
        <v>718</v>
      </c>
      <c r="Y19" s="1" t="s">
        <v>719</v>
      </c>
      <c r="Z19" s="1" t="s">
        <v>720</v>
      </c>
      <c r="AA19" s="1" t="s">
        <v>702</v>
      </c>
      <c r="AB19" s="1" t="s">
        <v>13</v>
      </c>
      <c r="AC19" s="1" t="s">
        <v>721</v>
      </c>
      <c r="AD19" s="1" t="s">
        <v>11</v>
      </c>
      <c r="AE19" s="1" t="s">
        <v>722</v>
      </c>
      <c r="AF19" s="1" t="s">
        <v>12</v>
      </c>
      <c r="AG19" s="1" t="s">
        <v>723</v>
      </c>
      <c r="AH19" s="1" t="s">
        <v>724</v>
      </c>
      <c r="AI19" s="1" t="s">
        <v>725</v>
      </c>
      <c r="AJ19" s="1" t="s">
        <v>726</v>
      </c>
      <c r="AK19" s="1" t="s">
        <v>727</v>
      </c>
      <c r="AL19" s="1" t="s">
        <v>728</v>
      </c>
      <c r="AM19" s="1" t="s">
        <v>173</v>
      </c>
      <c r="AN19" s="1" t="s">
        <v>25</v>
      </c>
      <c r="AO19" s="1" t="s">
        <v>729</v>
      </c>
      <c r="AP19" s="1" t="s">
        <v>128</v>
      </c>
      <c r="AQ19" s="1" t="s">
        <v>127</v>
      </c>
      <c r="AR19" s="1" t="s">
        <v>174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22</v>
      </c>
      <c r="Q21" s="8">
        <v>0</v>
      </c>
      <c r="R21" s="8">
        <v>22</v>
      </c>
      <c r="S21" s="8">
        <v>9</v>
      </c>
      <c r="T21" s="8">
        <v>1</v>
      </c>
      <c r="U21" s="8">
        <v>21</v>
      </c>
      <c r="V21" s="8">
        <v>2</v>
      </c>
      <c r="W21" s="8">
        <v>1</v>
      </c>
      <c r="X21" s="8">
        <v>3</v>
      </c>
      <c r="Y21" s="8"/>
      <c r="Z21" s="8">
        <v>18</v>
      </c>
      <c r="AA21" s="8">
        <v>0</v>
      </c>
      <c r="AB21" s="8">
        <v>0</v>
      </c>
      <c r="AC21" s="8">
        <v>10</v>
      </c>
      <c r="AD21" s="8">
        <v>8</v>
      </c>
      <c r="AE21" s="8">
        <v>8</v>
      </c>
      <c r="AF21" s="8">
        <v>6</v>
      </c>
      <c r="AG21" s="8">
        <v>4</v>
      </c>
      <c r="AH21" s="8">
        <v>0</v>
      </c>
      <c r="AI21" s="8">
        <v>8</v>
      </c>
      <c r="AJ21" s="8">
        <v>8</v>
      </c>
      <c r="AK21" s="8">
        <v>4</v>
      </c>
      <c r="AL21" s="8">
        <v>1</v>
      </c>
      <c r="AM21" s="8">
        <v>1</v>
      </c>
      <c r="AN21" s="8">
        <v>4</v>
      </c>
      <c r="AO21" s="8">
        <v>8</v>
      </c>
      <c r="AP21" s="8">
        <v>10</v>
      </c>
      <c r="AQ21" s="8">
        <v>2</v>
      </c>
      <c r="AR21" s="8">
        <v>1</v>
      </c>
    </row>
    <row r="22" spans="1:44" ht="30" customHeight="1" x14ac:dyDescent="0.25">
      <c r="A22" s="7" t="s">
        <v>730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2</v>
      </c>
      <c r="Q22" s="8"/>
      <c r="R22" s="8">
        <v>2</v>
      </c>
      <c r="S22" s="8">
        <v>1</v>
      </c>
      <c r="T22" s="8"/>
      <c r="U22" s="8">
        <v>2</v>
      </c>
      <c r="V22" s="8">
        <v>2</v>
      </c>
      <c r="W22" s="8"/>
      <c r="X22" s="8">
        <v>1</v>
      </c>
      <c r="Y22" s="8"/>
      <c r="Z22" s="8">
        <v>1</v>
      </c>
      <c r="AA22" s="8"/>
      <c r="AB22" s="8"/>
      <c r="AC22" s="8">
        <v>2</v>
      </c>
      <c r="AD22" s="8">
        <v>1</v>
      </c>
      <c r="AE22" s="8"/>
      <c r="AF22" s="8"/>
      <c r="AG22" s="8"/>
      <c r="AH22" s="8"/>
      <c r="AI22" s="8"/>
      <c r="AJ22" s="8">
        <v>1</v>
      </c>
      <c r="AK22" s="8"/>
      <c r="AL22" s="8"/>
      <c r="AM22" s="8">
        <v>1</v>
      </c>
      <c r="AN22" s="8"/>
      <c r="AO22" s="8">
        <v>1</v>
      </c>
      <c r="AP22" s="8">
        <v>1</v>
      </c>
      <c r="AQ22" s="8"/>
      <c r="AR22" s="8"/>
    </row>
    <row r="23" spans="1:44" ht="30" customHeight="1" x14ac:dyDescent="0.25">
      <c r="A23" s="7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/>
      <c r="R23" s="8">
        <v>1</v>
      </c>
      <c r="S23" s="8"/>
      <c r="T23" s="8"/>
      <c r="U23" s="8">
        <v>1</v>
      </c>
      <c r="V23" s="8">
        <v>1</v>
      </c>
      <c r="W23" s="8"/>
      <c r="X23" s="8">
        <v>1</v>
      </c>
      <c r="Y23" s="8"/>
      <c r="Z23" s="8"/>
      <c r="AA23" s="8"/>
      <c r="AB23" s="8"/>
      <c r="AC23" s="8">
        <v>1</v>
      </c>
      <c r="AD23" s="8">
        <v>1</v>
      </c>
      <c r="AE23" s="8"/>
      <c r="AF23" s="8"/>
      <c r="AG23" s="8"/>
      <c r="AH23" s="8"/>
      <c r="AI23" s="8"/>
      <c r="AJ23" s="8"/>
      <c r="AK23" s="8"/>
      <c r="AL23" s="8"/>
      <c r="AM23" s="8">
        <v>1</v>
      </c>
      <c r="AN23" s="8"/>
      <c r="AO23" s="8"/>
      <c r="AP23" s="8">
        <v>1</v>
      </c>
      <c r="AQ23" s="8"/>
      <c r="AR23" s="8"/>
    </row>
    <row r="24" spans="1:44" ht="20.100000000000001" customHeight="1" x14ac:dyDescent="0.25">
      <c r="A24" s="7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/>
      <c r="R24" s="8">
        <v>1</v>
      </c>
      <c r="S24" s="8">
        <v>1</v>
      </c>
      <c r="T24" s="8"/>
      <c r="U24" s="8">
        <v>1</v>
      </c>
      <c r="V24" s="8">
        <v>1</v>
      </c>
      <c r="W24" s="8"/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/>
      <c r="AG24" s="8"/>
      <c r="AH24" s="8"/>
      <c r="AI24" s="8"/>
      <c r="AJ24" s="8">
        <v>1</v>
      </c>
      <c r="AK24" s="8"/>
      <c r="AL24" s="8"/>
      <c r="AM24" s="8"/>
      <c r="AN24" s="8"/>
      <c r="AO24" s="8">
        <v>1</v>
      </c>
      <c r="AP24" s="8"/>
      <c r="AQ24" s="8"/>
      <c r="AR24" s="8"/>
    </row>
    <row r="25" spans="1:44" ht="20.100000000000001" customHeight="1" x14ac:dyDescent="0.25">
      <c r="A25" s="7" t="s">
        <v>731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1:44" ht="20.100000000000001" customHeight="1" x14ac:dyDescent="0.25">
      <c r="A26" s="7" t="s"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1:44" ht="20.100000000000001" customHeight="1" x14ac:dyDescent="0.25">
      <c r="A27" s="7" t="s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13</v>
      </c>
      <c r="Q27" s="8"/>
      <c r="R27" s="8">
        <v>13</v>
      </c>
      <c r="S27" s="8">
        <v>2</v>
      </c>
      <c r="T27" s="8"/>
      <c r="U27" s="8">
        <v>13</v>
      </c>
      <c r="V27" s="8">
        <v>0</v>
      </c>
      <c r="W27" s="8">
        <v>1</v>
      </c>
      <c r="X27" s="8">
        <v>2</v>
      </c>
      <c r="Y27" s="8"/>
      <c r="Z27" s="8">
        <v>10</v>
      </c>
      <c r="AA27" s="8"/>
      <c r="AB27" s="8"/>
      <c r="AC27" s="8">
        <v>8</v>
      </c>
      <c r="AD27" s="8">
        <v>7</v>
      </c>
      <c r="AE27" s="8">
        <v>5</v>
      </c>
      <c r="AF27" s="8">
        <v>5</v>
      </c>
      <c r="AG27" s="8">
        <v>0</v>
      </c>
      <c r="AH27" s="8">
        <v>0</v>
      </c>
      <c r="AI27" s="8">
        <v>6</v>
      </c>
      <c r="AJ27" s="8">
        <v>4</v>
      </c>
      <c r="AK27" s="8">
        <v>2</v>
      </c>
      <c r="AL27" s="8">
        <v>0</v>
      </c>
      <c r="AM27" s="8">
        <v>1</v>
      </c>
      <c r="AN27" s="8">
        <v>3</v>
      </c>
      <c r="AO27" s="8">
        <v>5</v>
      </c>
      <c r="AP27" s="8">
        <v>5</v>
      </c>
      <c r="AQ27" s="8">
        <v>2</v>
      </c>
      <c r="AR27" s="8">
        <v>1</v>
      </c>
    </row>
    <row r="28" spans="1:44" ht="30" customHeight="1" x14ac:dyDescent="0.25">
      <c r="A28" s="24" t="s">
        <v>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4" ht="20.100000000000001" customHeight="1" x14ac:dyDescent="0.25">
      <c r="A29" s="3" t="s">
        <v>19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1:44" ht="20.100000000000001" customHeight="1" x14ac:dyDescent="0.25">
      <c r="A30" s="3" t="s">
        <v>20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1:44" ht="20.100000000000001" customHeight="1" x14ac:dyDescent="0.25">
      <c r="A31" s="3" t="s">
        <v>1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ht="20.100000000000001" customHeight="1" x14ac:dyDescent="0.25">
      <c r="A32" s="25" t="s">
        <v>21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13</v>
      </c>
      <c r="Q32" s="8"/>
      <c r="R32" s="8">
        <v>13</v>
      </c>
      <c r="S32" s="8">
        <v>2</v>
      </c>
      <c r="T32" s="8"/>
      <c r="U32" s="8">
        <v>13</v>
      </c>
      <c r="V32" s="8">
        <v>0</v>
      </c>
      <c r="W32" s="8">
        <v>1</v>
      </c>
      <c r="X32" s="8">
        <v>2</v>
      </c>
      <c r="Y32" s="8"/>
      <c r="Z32" s="8">
        <v>10</v>
      </c>
      <c r="AA32" s="8"/>
      <c r="AB32" s="8"/>
      <c r="AC32" s="8">
        <v>8</v>
      </c>
      <c r="AD32" s="8">
        <v>7</v>
      </c>
      <c r="AE32" s="8">
        <v>5</v>
      </c>
      <c r="AF32" s="8">
        <v>5</v>
      </c>
      <c r="AG32" s="8">
        <v>0</v>
      </c>
      <c r="AH32" s="8">
        <v>0</v>
      </c>
      <c r="AI32" s="8">
        <v>6</v>
      </c>
      <c r="AJ32" s="8">
        <v>4</v>
      </c>
      <c r="AK32" s="8">
        <v>2</v>
      </c>
      <c r="AL32" s="8">
        <v>0</v>
      </c>
      <c r="AM32" s="8">
        <v>1</v>
      </c>
      <c r="AN32" s="8">
        <v>3</v>
      </c>
      <c r="AO32" s="8">
        <v>5</v>
      </c>
      <c r="AP32" s="8">
        <v>5</v>
      </c>
      <c r="AQ32" s="8">
        <v>2</v>
      </c>
      <c r="AR32" s="8">
        <v>1</v>
      </c>
    </row>
    <row r="33" spans="1:44" ht="20.100000000000001" customHeight="1" x14ac:dyDescent="0.25">
      <c r="A33" s="25" t="s">
        <v>22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</row>
    <row r="34" spans="1:44" ht="20.100000000000001" customHeight="1" x14ac:dyDescent="0.25">
      <c r="A34" s="26" t="s">
        <v>2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1:44" ht="20.100000000000001" customHeight="1" x14ac:dyDescent="0.25">
      <c r="A35" s="7" t="s">
        <v>23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ht="20.100000000000001" customHeight="1" x14ac:dyDescent="0.25">
      <c r="A36" s="7" t="s">
        <v>3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7</v>
      </c>
      <c r="Q36" s="8"/>
      <c r="R36" s="8">
        <v>7</v>
      </c>
      <c r="S36" s="8">
        <v>6</v>
      </c>
      <c r="T36" s="8">
        <v>1</v>
      </c>
      <c r="U36" s="8">
        <v>6</v>
      </c>
      <c r="V36" s="8"/>
      <c r="W36" s="8"/>
      <c r="X36" s="8"/>
      <c r="Y36" s="8"/>
      <c r="Z36" s="8">
        <v>7</v>
      </c>
      <c r="AA36" s="8"/>
      <c r="AB36" s="8"/>
      <c r="AC36" s="8"/>
      <c r="AD36" s="8"/>
      <c r="AE36" s="8">
        <v>2</v>
      </c>
      <c r="AF36" s="8"/>
      <c r="AG36" s="8">
        <v>5</v>
      </c>
      <c r="AH36" s="8">
        <v>0</v>
      </c>
      <c r="AI36" s="8">
        <v>1</v>
      </c>
      <c r="AJ36" s="8">
        <v>4</v>
      </c>
      <c r="AK36" s="8">
        <v>1</v>
      </c>
      <c r="AL36" s="8">
        <v>1</v>
      </c>
      <c r="AM36" s="8"/>
      <c r="AN36" s="8">
        <v>1</v>
      </c>
      <c r="AO36" s="8">
        <v>1</v>
      </c>
      <c r="AP36" s="8">
        <v>5</v>
      </c>
      <c r="AQ36" s="8"/>
      <c r="AR36" s="8"/>
    </row>
    <row r="37" spans="1:44" ht="60" customHeight="1" x14ac:dyDescent="0.25">
      <c r="A37" s="17" t="s">
        <v>27</v>
      </c>
      <c r="O37" s="18">
        <v>17</v>
      </c>
      <c r="P37" s="86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4</v>
      </c>
      <c r="O38" s="18">
        <v>18</v>
      </c>
      <c r="P38" s="86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5</v>
      </c>
      <c r="O39" s="18">
        <v>19</v>
      </c>
      <c r="P39" s="86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</v>
      </c>
      <c r="O40" s="18">
        <v>20</v>
      </c>
      <c r="P40" s="86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181</v>
      </c>
      <c r="O41" s="18">
        <v>21</v>
      </c>
      <c r="P41" s="86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182</v>
      </c>
      <c r="O42" s="18">
        <v>22</v>
      </c>
      <c r="P42" s="86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183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130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700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29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1</v>
      </c>
    </row>
    <row r="22" spans="1:16" ht="15.75" x14ac:dyDescent="0.25">
      <c r="A22" s="7" t="s">
        <v>30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351</v>
      </c>
    </row>
    <row r="23" spans="1:16" ht="15.75" x14ac:dyDescent="0.25">
      <c r="A23" s="7" t="s">
        <v>131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3</v>
      </c>
    </row>
    <row r="24" spans="1:16" ht="15.75" x14ac:dyDescent="0.25">
      <c r="A24" s="7" t="s">
        <v>31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90</v>
      </c>
    </row>
    <row r="25" spans="1:16" ht="15.75" x14ac:dyDescent="0.25">
      <c r="A25" s="7" t="s">
        <v>132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133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32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33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 x14ac:dyDescent="0.25">
      <c r="A29" s="7" t="s">
        <v>34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35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36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134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135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37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38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136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39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40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41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137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138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42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1</v>
      </c>
    </row>
    <row r="43" spans="1:16" ht="15.75" x14ac:dyDescent="0.25">
      <c r="A43" s="7" t="s">
        <v>43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1</v>
      </c>
    </row>
    <row r="44" spans="1:16" ht="15.75" x14ac:dyDescent="0.25">
      <c r="A44" s="7" t="s">
        <v>44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43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45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46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47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48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139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177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49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140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141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50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142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3</v>
      </c>
    </row>
    <row r="57" spans="1:16" ht="25.5" x14ac:dyDescent="0.25">
      <c r="A57" s="7" t="s">
        <v>51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1</v>
      </c>
    </row>
    <row r="58" spans="1:16" ht="15.75" x14ac:dyDescent="0.25">
      <c r="A58" s="7" t="s">
        <v>52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 x14ac:dyDescent="0.25">
      <c r="A59" s="7" t="s">
        <v>143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144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145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1</v>
      </c>
    </row>
    <row r="62" spans="1:16" ht="25.5" x14ac:dyDescent="0.25">
      <c r="A62" s="7" t="s">
        <v>146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53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54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0</v>
      </c>
    </row>
    <row r="65" spans="1:16" ht="15.75" x14ac:dyDescent="0.25">
      <c r="A65" s="7" t="s">
        <v>55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 x14ac:dyDescent="0.25">
      <c r="A66" s="7" t="s">
        <v>56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147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1</v>
      </c>
    </row>
    <row r="68" spans="1:16" ht="15.75" x14ac:dyDescent="0.25">
      <c r="A68" s="7" t="s">
        <v>148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149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0</v>
      </c>
    </row>
    <row r="70" spans="1:16" ht="15.75" x14ac:dyDescent="0.25">
      <c r="A70" s="7" t="s">
        <v>150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151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2</v>
      </c>
    </row>
    <row r="72" spans="1:16" ht="25.5" x14ac:dyDescent="0.25">
      <c r="A72" s="7" t="s">
        <v>152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 x14ac:dyDescent="0.25">
      <c r="A73" s="7" t="s">
        <v>57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58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153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59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154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 x14ac:dyDescent="0.25">
      <c r="A78" s="7" t="s">
        <v>60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61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62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155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7</v>
      </c>
    </row>
    <row r="82" spans="1:16" ht="15.75" x14ac:dyDescent="0.25">
      <c r="A82" s="7" t="s">
        <v>178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63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 x14ac:dyDescent="0.25">
      <c r="A84" s="7" t="s">
        <v>64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156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179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9" sqref="P29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163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164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65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f>P22+P23</f>
        <v>10647</v>
      </c>
    </row>
    <row r="22" spans="1:16" ht="15.75" x14ac:dyDescent="0.25">
      <c r="A22" s="7" t="s">
        <v>66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9108</v>
      </c>
    </row>
    <row r="23" spans="1:16" ht="15.75" x14ac:dyDescent="0.25">
      <c r="A23" s="7" t="s">
        <v>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f>P24+P25+P26+P27+P28</f>
        <v>1539</v>
      </c>
    </row>
    <row r="24" spans="1:16" ht="25.5" x14ac:dyDescent="0.25">
      <c r="A24" s="7" t="s">
        <v>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0</v>
      </c>
    </row>
    <row r="25" spans="1:16" ht="15.75" x14ac:dyDescent="0.25">
      <c r="A25" s="7" t="s">
        <v>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/>
    </row>
    <row r="26" spans="1:16" ht="15.75" x14ac:dyDescent="0.25">
      <c r="A26" s="7" t="s">
        <v>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 x14ac:dyDescent="0.25">
      <c r="A27" s="7" t="s">
        <v>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</row>
    <row r="28" spans="1:16" ht="15.75" x14ac:dyDescent="0.25">
      <c r="A28" s="7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1539</v>
      </c>
    </row>
    <row r="29" spans="1:16" ht="15.75" x14ac:dyDescent="0.25">
      <c r="A29" s="7" t="s">
        <v>129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Emashines</dc:creator>
  <cp:lastModifiedBy>Пользователь</cp:lastModifiedBy>
  <cp:lastPrinted>2020-04-11T06:28:01Z</cp:lastPrinted>
  <dcterms:created xsi:type="dcterms:W3CDTF">2009-09-17T07:17:02Z</dcterms:created>
  <dcterms:modified xsi:type="dcterms:W3CDTF">2020-04-11T09:55:00Z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15.01.001.56.26.359</vt:lpwstr>
  </property>
</Properties>
</file>